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H385\"/>
    </mc:Choice>
  </mc:AlternateContent>
  <xr:revisionPtr revIDLastSave="0" documentId="13_ncr:1_{8DF998FB-0B80-4175-B272-4AC068E558DF}" xr6:coauthVersionLast="45" xr6:coauthVersionMax="45" xr10:uidLastSave="{00000000-0000-0000-0000-000000000000}"/>
  <workbookProtection workbookPassword="BAAB" lockStructure="1"/>
  <bookViews>
    <workbookView xWindow="-60" yWindow="-60" windowWidth="38520" windowHeight="21150" activeTab="1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Print_Area" localSheetId="0">Rekapitulace!$A$1:$C$32</definedName>
    <definedName name="_xlnm.Print_Area" localSheetId="1">Rozpočet!$A$1:$I$45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B3" i="3"/>
  <c r="C4" i="3" s="1"/>
  <c r="I43" i="2"/>
  <c r="H42" i="2"/>
  <c r="F42" i="2"/>
  <c r="I42" i="2" s="1"/>
  <c r="H40" i="2"/>
  <c r="F40" i="2"/>
  <c r="I40" i="2" s="1"/>
  <c r="H39" i="2"/>
  <c r="F39" i="2"/>
  <c r="I39" i="2" s="1"/>
  <c r="H37" i="2"/>
  <c r="F37" i="2"/>
  <c r="I37" i="2" s="1"/>
  <c r="H36" i="2"/>
  <c r="I36" i="2" s="1"/>
  <c r="F36" i="2"/>
  <c r="H35" i="2"/>
  <c r="F35" i="2"/>
  <c r="H34" i="2"/>
  <c r="F34" i="2"/>
  <c r="I34" i="2" s="1"/>
  <c r="H33" i="2"/>
  <c r="F33" i="2"/>
  <c r="I33" i="2" s="1"/>
  <c r="H32" i="2"/>
  <c r="I32" i="2" s="1"/>
  <c r="F32" i="2"/>
  <c r="H30" i="2"/>
  <c r="F30" i="2"/>
  <c r="I30" i="2" s="1"/>
  <c r="H29" i="2"/>
  <c r="F29" i="2"/>
  <c r="H28" i="2"/>
  <c r="F28" i="2"/>
  <c r="I28" i="2" s="1"/>
  <c r="H27" i="2"/>
  <c r="F27" i="2"/>
  <c r="H26" i="2"/>
  <c r="F26" i="2"/>
  <c r="H24" i="2"/>
  <c r="F24" i="2"/>
  <c r="H23" i="2"/>
  <c r="F23" i="2"/>
  <c r="I23" i="2" s="1"/>
  <c r="H22" i="2"/>
  <c r="F22" i="2"/>
  <c r="I22" i="2" s="1"/>
  <c r="H21" i="2"/>
  <c r="F21" i="2"/>
  <c r="I21" i="2" s="1"/>
  <c r="H20" i="2"/>
  <c r="F20" i="2"/>
  <c r="H19" i="2"/>
  <c r="F19" i="2"/>
  <c r="I19" i="2" s="1"/>
  <c r="H18" i="2"/>
  <c r="F18" i="2"/>
  <c r="H17" i="2"/>
  <c r="F17" i="2"/>
  <c r="H16" i="2"/>
  <c r="F16" i="2"/>
  <c r="H15" i="2"/>
  <c r="F15" i="2"/>
  <c r="I15" i="2" s="1"/>
  <c r="H14" i="2"/>
  <c r="F14" i="2"/>
  <c r="I14" i="2" s="1"/>
  <c r="H12" i="2"/>
  <c r="F12" i="2"/>
  <c r="I12" i="2" s="1"/>
  <c r="H11" i="2"/>
  <c r="F11" i="2"/>
  <c r="H10" i="2"/>
  <c r="F10" i="2"/>
  <c r="I10" i="2" s="1"/>
  <c r="H8" i="2"/>
  <c r="F8" i="2"/>
  <c r="H7" i="2"/>
  <c r="F7" i="2"/>
  <c r="H6" i="2"/>
  <c r="F6" i="2"/>
  <c r="H5" i="2"/>
  <c r="F5" i="2"/>
  <c r="I5" i="2" s="1"/>
  <c r="H4" i="2"/>
  <c r="F4" i="2"/>
  <c r="I4" i="2" s="1"/>
  <c r="H45" i="2" l="1"/>
  <c r="C32" i="3" s="1"/>
  <c r="I6" i="2"/>
  <c r="I11" i="2"/>
  <c r="I16" i="2"/>
  <c r="I20" i="2"/>
  <c r="I24" i="2"/>
  <c r="I29" i="2"/>
  <c r="I8" i="2"/>
  <c r="I26" i="2"/>
  <c r="I18" i="2"/>
  <c r="I35" i="2"/>
  <c r="L1" i="2"/>
  <c r="F44" i="2" s="1"/>
  <c r="F45" i="2" s="1"/>
  <c r="B32" i="3" s="1"/>
  <c r="I17" i="2"/>
  <c r="I27" i="2"/>
  <c r="I7" i="2"/>
  <c r="B4" i="3"/>
  <c r="B7" i="3" s="1"/>
  <c r="B12" i="3"/>
  <c r="C6" i="3" l="1"/>
  <c r="C7" i="3" s="1"/>
  <c r="I44" i="2"/>
  <c r="I45" i="2" s="1"/>
  <c r="C5" i="3"/>
  <c r="C8" i="3" l="1"/>
  <c r="C12" i="3"/>
  <c r="C14" i="3"/>
  <c r="C19" i="3" l="1"/>
  <c r="C20" i="3"/>
  <c r="C18" i="3"/>
  <c r="C13" i="3"/>
  <c r="C21" i="3" l="1"/>
  <c r="C15" i="3"/>
  <c r="C22" i="3" l="1"/>
  <c r="B25" i="3" s="1"/>
  <c r="C25" i="3" s="1"/>
  <c r="C24" i="3" l="1"/>
  <c r="C29" i="3" l="1"/>
  <c r="C30" i="3"/>
  <c r="C27" i="3"/>
</calcChain>
</file>

<file path=xl/sharedStrings.xml><?xml version="1.0" encoding="utf-8"?>
<sst xmlns="http://schemas.openxmlformats.org/spreadsheetml/2006/main" count="244" uniqueCount="168">
  <si>
    <t>Název</t>
  </si>
  <si>
    <t>Hodnota</t>
  </si>
  <si>
    <t>Nadpis rekapitulace</t>
  </si>
  <si>
    <t>Seznam prací a dodávek elektrotechnických zařízení</t>
  </si>
  <si>
    <t>Akce</t>
  </si>
  <si>
    <t>OPRAVA STŘECHY NA OBJEKTU
LIBUŠINA TŘÍDA 570/13 V BRNĚ</t>
  </si>
  <si>
    <t>Projekt</t>
  </si>
  <si>
    <t xml:space="preserve">
AKTIVNÍ HROMOSVOD</t>
  </si>
  <si>
    <t>Investor</t>
  </si>
  <si>
    <t>Statutární město Brno, Dominikánské nám. 196/1, Brno</t>
  </si>
  <si>
    <t>Z. č.</t>
  </si>
  <si>
    <t>10/20</t>
  </si>
  <si>
    <t>A. č.</t>
  </si>
  <si>
    <t>H385/10/20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</si>
  <si>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</si>
  <si>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</si>
  <si>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</si>
  <si>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</si>
  <si>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</si>
  <si>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</si>
  <si>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</si>
  <si>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</si>
  <si>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</si>
  <si>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</si>
  <si>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</si>
  <si>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</si>
  <si>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</si>
  <si>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</si>
  <si>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</si>
  <si>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</si>
  <si>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</si>
  <si>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</si>
  <si>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</si>
  <si>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Dokumentace skut.prov. (1 - 1,5) %</t>
  </si>
  <si>
    <t>2,00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</si>
  <si>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</si>
  <si>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</si>
  <si>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</si>
  <si>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</si>
  <si>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</si>
  <si>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</si>
  <si>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</si>
  <si>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</si>
  <si>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</si>
  <si>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</si>
  <si>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</si>
  <si>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</si>
  <si>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</si>
  <si>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</si>
  <si>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</si>
  <si>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</si>
  <si>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</si>
  <si>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</si>
  <si>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</si>
  <si>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</si>
  <si>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</si>
  <si>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</si>
  <si>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</si>
  <si>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</si>
  <si>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</si>
  <si>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</t>
  </si>
  <si>
    <t>JÍMAČ E.S.E. S INDIKACÍ ÚDERU - KROUŽEK - ROD CHECK</t>
  </si>
  <si>
    <t>1</t>
  </si>
  <si>
    <t>Jímač pracující na principu pulsů, inic.čas ΔT=18μs vč.jímacího hrotu</t>
  </si>
  <si>
    <t>ks</t>
  </si>
  <si>
    <t>2</t>
  </si>
  <si>
    <t>Prodlužovací nerez tyč 1 m pro jímač</t>
  </si>
  <si>
    <t>3</t>
  </si>
  <si>
    <t>Přechodový člen spojení nerez tyče se základnou (stožárkem), nerez</t>
  </si>
  <si>
    <t>m</t>
  </si>
  <si>
    <t>4</t>
  </si>
  <si>
    <t>Stožár žárově zink. do 3m, základna trojnožka vč. beton. stabil. bloků</t>
  </si>
  <si>
    <t>5</t>
  </si>
  <si>
    <t>Podložka pro roznesení tlaků pod bloky</t>
  </si>
  <si>
    <t>SVOD. VODIČE A UZEMNĚNÍ</t>
  </si>
  <si>
    <t>6</t>
  </si>
  <si>
    <t>Vodič AlMgSi Ø 8</t>
  </si>
  <si>
    <t>7</t>
  </si>
  <si>
    <t>Vodič AlMgSi Ø 8 poplastovaný</t>
  </si>
  <si>
    <t>8</t>
  </si>
  <si>
    <t>Drát FeZn 10 drát ø 10mm (0,62kg/m), pevně</t>
  </si>
  <si>
    <t>SVORKY, PODPĚRY, OSTATNÍ MATERIÁL</t>
  </si>
  <si>
    <t>9</t>
  </si>
  <si>
    <t>Podpěra na stožár (3ks/m)</t>
  </si>
  <si>
    <t>10</t>
  </si>
  <si>
    <t>Podpěra na stěnu (3ks/m)</t>
  </si>
  <si>
    <t>11</t>
  </si>
  <si>
    <t>Podpěra na rovné střechy  bet. kostka/ plast/ zámek 2x</t>
  </si>
  <si>
    <t>12</t>
  </si>
  <si>
    <t>Zemnicí tyč, 2m plná, průměr 25 se svorkou</t>
  </si>
  <si>
    <t>13</t>
  </si>
  <si>
    <t>Hloubkový zemnič, 4m plný</t>
  </si>
  <si>
    <t>14</t>
  </si>
  <si>
    <t>Svorka křížová</t>
  </si>
  <si>
    <t>Svorka univrzální</t>
  </si>
  <si>
    <t>16</t>
  </si>
  <si>
    <t>Svorka hromosvodní zkušební, litina (drát-drát)</t>
  </si>
  <si>
    <t>17</t>
  </si>
  <si>
    <t>Ochranný úhelník 1,7 m</t>
  </si>
  <si>
    <t>18</t>
  </si>
  <si>
    <t>držák úhelníku do zdi</t>
  </si>
  <si>
    <t>19</t>
  </si>
  <si>
    <t>Tlouk</t>
  </si>
  <si>
    <t>RÝHA PRO UZEMNĚNÍ, VÝKOP, ZÁHOZ</t>
  </si>
  <si>
    <t>20</t>
  </si>
  <si>
    <t>Rozřezání živičného povrchu, odstranění nosné vrstvy do 30cm</t>
  </si>
  <si>
    <t>m2</t>
  </si>
  <si>
    <t>Zapravení trasy v živičném povrchu do 30cm betonem / recyklátem</t>
  </si>
  <si>
    <t>22</t>
  </si>
  <si>
    <t>Výkop a zához jámy, likvidace přebytků výkopků</t>
  </si>
  <si>
    <t>m3</t>
  </si>
  <si>
    <t>23</t>
  </si>
  <si>
    <t>Výkop a zához rýhy pro uzemnění, hloubka uložení 0,7 m, tř.4</t>
  </si>
  <si>
    <t>24</t>
  </si>
  <si>
    <t>Úprava povrchu rýhy pro uzemnění (provizorní)</t>
  </si>
  <si>
    <t>MONTÁŽNÍ PRÁCE A OSTATNÍ</t>
  </si>
  <si>
    <t>25</t>
  </si>
  <si>
    <t>Rozebrání a složení dlažby na terase (uložení na terčích)</t>
  </si>
  <si>
    <t>26</t>
  </si>
  <si>
    <t>Smrštitelná bužírka zž drát</t>
  </si>
  <si>
    <t>27</t>
  </si>
  <si>
    <t>Tvarování mont.dílu</t>
  </si>
  <si>
    <t>28</t>
  </si>
  <si>
    <t>Štítek pro označení svodu</t>
  </si>
  <si>
    <t>29</t>
  </si>
  <si>
    <t>Ošetření spojů nátěrem proti korozi</t>
  </si>
  <si>
    <t>30</t>
  </si>
  <si>
    <t>Demontáž stávajících svodů a vývodů uzemnění dle PD</t>
  </si>
  <si>
    <t>hod</t>
  </si>
  <si>
    <t>PROVEDENI REVIZNICH ZKOUSEK</t>
  </si>
  <si>
    <t>31</t>
  </si>
  <si>
    <t>Kontrola zemního odporu</t>
  </si>
  <si>
    <t>32</t>
  </si>
  <si>
    <t>Revizni technik</t>
  </si>
  <si>
    <t>HODINOVE ZUCTOVACI SAZBY A OSTATNÍ</t>
  </si>
  <si>
    <t>33</t>
  </si>
  <si>
    <t>Montáž mimo cen. položku</t>
  </si>
  <si>
    <t>34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</si>
  <si>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</si>
  <si>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</si>
  <si>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</si>
  <si>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</si>
  <si>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</si>
  <si>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</si>
  <si>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</si>
  <si>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</si>
  <si>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</si>
  <si>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</si>
  <si>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</si>
  <si>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</si>
  <si>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</si>
  <si>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</si>
  <si>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</si>
  <si>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</si>
  <si>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</si>
  <si>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</si>
  <si>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</si>
  <si>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Dokumentace skut.prov. 2,00% z mezisoučtu 2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</si>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</sst>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lef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/>
  </sheetViews>
  <sheetFormatPr defaultRowHeight="15"/>
  <cols>
    <col min="1" max="1" width="36.42578125" style="22" bestFit="1" customWidth="1"/>
    <col min="2" max="2" width="8.28515625" style="23" bestFit="1" customWidth="1"/>
    <col min="3" max="3" width="11.28515625" style="23" bestFit="1" customWidth="1"/>
    <col min="4" max="5" width="9.140625" style="1"/>
    <col min="6" max="6" width="0" style="1" hidden="1" customWidth="1"/>
    <col min="7" max="16384" width="9.140625" style="1"/>
  </cols>
  <sheetData>
    <row r="1" spans="1:4">
      <c r="A1" s="12" t="s">
        <v>0</v>
      </c>
      <c r="B1" s="13" t="s">
        <v>140</v>
      </c>
      <c r="C1" s="13" t="s">
        <v>141</v>
      </c>
      <c r="D1" s="14"/>
    </row>
    <row r="2" spans="1:4">
      <c r="A2" s="30" t="s">
        <v>142</v>
      </c>
      <c r="B2" s="31"/>
      <c r="C2" s="31"/>
      <c r="D2" s="14"/>
    </row>
    <row r="3" spans="1:4">
      <c r="A3" s="19" t="s">
        <v>143</v>
      </c>
      <c r="B3" s="20">
        <f>0</f>
        <v>0</v>
      </c>
      <c r="C3" s="20"/>
      <c r="D3" s="14"/>
    </row>
    <row r="4" spans="1:4">
      <c r="A4" s="19" t="s">
        <v>144</v>
      </c>
      <c r="B4" s="20">
        <f>B3 * Parametry!B16 / 100</f>
        <v>0</v>
      </c>
      <c r="C4" s="20">
        <f>B3 * Parametry!B17 / 100</f>
        <v>0</v>
      </c>
      <c r="D4" s="14"/>
    </row>
    <row r="5" spans="1:4">
      <c r="A5" s="19" t="s">
        <v>145</v>
      </c>
      <c r="B5" s="20"/>
      <c r="C5" s="20">
        <f>(Rozpočet!F45) + 0</f>
        <v>0</v>
      </c>
      <c r="D5" s="14"/>
    </row>
    <row r="6" spans="1:4">
      <c r="A6" s="19" t="s">
        <v>146</v>
      </c>
      <c r="B6" s="20"/>
      <c r="C6" s="20">
        <f>0 + (Rozpočet!H45) + 0</f>
        <v>0</v>
      </c>
      <c r="D6" s="14"/>
    </row>
    <row r="7" spans="1:4">
      <c r="A7" s="32" t="s">
        <v>147</v>
      </c>
      <c r="B7" s="33">
        <f>B3 + B4</f>
        <v>0</v>
      </c>
      <c r="C7" s="33">
        <f>C3 + C4 + C5 + C6</f>
        <v>0</v>
      </c>
      <c r="D7" s="14"/>
    </row>
    <row r="8" spans="1:4">
      <c r="A8" s="19" t="s">
        <v>148</v>
      </c>
      <c r="B8" s="20"/>
      <c r="C8" s="20">
        <f>(C5 + C6) * Parametry!B18 / 100</f>
        <v>0</v>
      </c>
      <c r="D8" s="14"/>
    </row>
    <row r="9" spans="1:4">
      <c r="A9" s="19" t="s">
        <v>149</v>
      </c>
      <c r="B9" s="20"/>
      <c r="C9" s="20">
        <f>0 + 0</f>
        <v>0</v>
      </c>
      <c r="D9" s="14"/>
    </row>
    <row r="10" spans="1:4">
      <c r="A10" s="19" t="s">
        <v>150</v>
      </c>
      <c r="B10" s="20"/>
      <c r="C10" s="20">
        <f>0 + 0</f>
        <v>0</v>
      </c>
      <c r="D10" s="14"/>
    </row>
    <row r="11" spans="1:4">
      <c r="A11" s="19" t="s">
        <v>151</v>
      </c>
      <c r="B11" s="20"/>
      <c r="C11" s="20">
        <f>(C9 + C10) * Parametry!B19 / 100</f>
        <v>0</v>
      </c>
      <c r="D11" s="14"/>
    </row>
    <row r="12" spans="1:4">
      <c r="A12" s="32" t="s">
        <v>152</v>
      </c>
      <c r="B12" s="33">
        <f>B7</f>
        <v>0</v>
      </c>
      <c r="C12" s="33">
        <f>C7 + C8 + C9 + C10 + C11</f>
        <v>0</v>
      </c>
      <c r="D12" s="14"/>
    </row>
    <row r="13" spans="1:4">
      <c r="A13" s="19" t="s">
        <v>153</v>
      </c>
      <c r="B13" s="20"/>
      <c r="C13" s="20">
        <f>(B12 + C12) * Parametry!B21 / 100</f>
        <v>0</v>
      </c>
      <c r="D13" s="14"/>
    </row>
    <row r="14" spans="1:4">
      <c r="A14" s="19" t="s">
        <v>154</v>
      </c>
      <c r="B14" s="20"/>
      <c r="C14" s="20">
        <f>(B7 + C7) * Parametry!B22 / 100</f>
        <v>0</v>
      </c>
      <c r="D14" s="14"/>
    </row>
    <row r="15" spans="1:4">
      <c r="A15" s="30" t="s">
        <v>155</v>
      </c>
      <c r="B15" s="31"/>
      <c r="C15" s="31">
        <f>B12 + C12 + C13 + C14</f>
        <v>0</v>
      </c>
      <c r="D15" s="14"/>
    </row>
    <row r="16" spans="1:4">
      <c r="A16" s="19" t="s">
        <v>15</v>
      </c>
      <c r="B16" s="20"/>
      <c r="C16" s="20"/>
      <c r="D16" s="14"/>
    </row>
    <row r="17" spans="1:4">
      <c r="A17" s="30" t="s">
        <v>156</v>
      </c>
      <c r="B17" s="31"/>
      <c r="C17" s="31"/>
      <c r="D17" s="14"/>
    </row>
    <row r="18" spans="1:4">
      <c r="A18" s="19" t="s">
        <v>157</v>
      </c>
      <c r="B18" s="20"/>
      <c r="C18" s="20">
        <f>(B12 + C12) * Parametry!B20 / 100</f>
        <v>0</v>
      </c>
      <c r="D18" s="14"/>
    </row>
    <row r="19" spans="1:4">
      <c r="A19" s="19" t="s">
        <v>158</v>
      </c>
      <c r="B19" s="20"/>
      <c r="C19" s="20">
        <f>C12 * Parametry!B23 / 100</f>
        <v>0</v>
      </c>
      <c r="D19" s="14"/>
    </row>
    <row r="20" spans="1:4">
      <c r="A20" s="19" t="s">
        <v>159</v>
      </c>
      <c r="B20" s="20"/>
      <c r="C20" s="20">
        <f>C12 * Parametry!B24 / 100</f>
        <v>0</v>
      </c>
      <c r="D20" s="14"/>
    </row>
    <row r="21" spans="1:4">
      <c r="A21" s="30" t="s">
        <v>160</v>
      </c>
      <c r="B21" s="31"/>
      <c r="C21" s="31">
        <f>C19 + C20 + C18</f>
        <v>0</v>
      </c>
      <c r="D21" s="14"/>
    </row>
    <row r="22" spans="1:4">
      <c r="A22" s="19" t="s">
        <v>161</v>
      </c>
      <c r="B22" s="20"/>
      <c r="C22" s="20">
        <f>Parametry!B25 * Parametry!B28 * (C15 * Parametry!B27)^Parametry!B26</f>
        <v>0</v>
      </c>
      <c r="D22" s="14"/>
    </row>
    <row r="23" spans="1:4">
      <c r="A23" s="19" t="s">
        <v>15</v>
      </c>
      <c r="B23" s="20"/>
      <c r="C23" s="20"/>
      <c r="D23" s="14"/>
    </row>
    <row r="24" spans="1:4">
      <c r="A24" s="15" t="s">
        <v>162</v>
      </c>
      <c r="B24" s="16"/>
      <c r="C24" s="16">
        <f>C15 + C21 + C22</f>
        <v>0</v>
      </c>
      <c r="D24" s="14"/>
    </row>
    <row r="25" spans="1:4">
      <c r="A25" s="19" t="s">
        <v>163</v>
      </c>
      <c r="B25" s="20">
        <f>(SUM(Rozpočet!F3:F42,Rozpočet!F44)) + (SUM(Rozpočet!H3:H42)) + B4 + C4 + C8 + C11 + C13 + C14 + C21 + C22</f>
        <v>0</v>
      </c>
      <c r="C25" s="20">
        <f>B25 * Parametry!B31 / 100</f>
        <v>0</v>
      </c>
      <c r="D25" s="14"/>
    </row>
    <row r="26" spans="1:4">
      <c r="A26" s="19" t="s">
        <v>164</v>
      </c>
      <c r="B26" s="20">
        <f>(SUM(Rozpočet!F3,Rozpočet!F9,Rozpočet!F13,Rozpočet!F25,Rozpočet!F31,Rozpočet!F38,Rozpočet!F41)) + (SUM(Rozpočet!H3,Rozpočet!H9,Rozpočet!H13,Rozpočet!H25,Rozpočet!H31,Rozpočet!H38,Rozpočet!H41))</f>
        <v>0</v>
      </c>
      <c r="C26" s="20">
        <f>B26 * Parametry!B32 / 100</f>
        <v>0</v>
      </c>
      <c r="D26" s="14"/>
    </row>
    <row r="27" spans="1:4">
      <c r="A27" s="15" t="s">
        <v>165</v>
      </c>
      <c r="B27" s="16"/>
      <c r="C27" s="16">
        <f>C24 + C25 + C26</f>
        <v>0</v>
      </c>
      <c r="D27" s="14"/>
    </row>
    <row r="28" spans="1:4">
      <c r="A28" s="19" t="s">
        <v>15</v>
      </c>
      <c r="B28" s="20"/>
      <c r="C28" s="20"/>
      <c r="D28" s="14"/>
    </row>
    <row r="29" spans="1:4">
      <c r="A29" s="19" t="s">
        <v>166</v>
      </c>
      <c r="B29" s="20"/>
      <c r="C29" s="20">
        <f>C24 * Parametry!B29 / 100</f>
        <v>0</v>
      </c>
      <c r="D29" s="14"/>
    </row>
    <row r="30" spans="1:4">
      <c r="A30" s="19" t="s">
        <v>166</v>
      </c>
      <c r="B30" s="20"/>
      <c r="C30" s="20">
        <f>C24 * Parametry!B30 / 100</f>
        <v>0</v>
      </c>
      <c r="D30" s="14"/>
    </row>
    <row r="31" spans="1:4">
      <c r="A31" s="30" t="s">
        <v>167</v>
      </c>
      <c r="B31" s="34" t="s">
        <v>55</v>
      </c>
      <c r="C31" s="34" t="s">
        <v>57</v>
      </c>
      <c r="D31" s="14"/>
    </row>
    <row r="32" spans="1:4">
      <c r="A32" s="19" t="s">
        <v>60</v>
      </c>
      <c r="B32" s="20">
        <f>(Rozpočet!F45)</f>
        <v>0</v>
      </c>
      <c r="C32" s="20">
        <f>(Rozpočet!H45)</f>
        <v>0</v>
      </c>
      <c r="D32" s="14"/>
    </row>
    <row r="33" spans="1:4">
      <c r="A33" s="19" t="s">
        <v>15</v>
      </c>
      <c r="B33" s="20"/>
      <c r="C33" s="20"/>
      <c r="D33" s="14"/>
    </row>
  </sheetData>
  <sheetProtection algorithmName="SHA-512" hashValue="sGp+wzQQxkR1H6zEaJH6NMNfDhvyfuAhy+QcvIuD48XO8D9K2rnCiT/PboM2oSxFhOPFr9vyy9udg5z1tH7rTg==" saltValue="pOV5dLb1rKgD9cgQuYk6lQ==" spinCount="100000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5"/>
  <sheetViews>
    <sheetView tabSelected="1" workbookViewId="0">
      <selection activeCell="A46" sqref="A46"/>
    </sheetView>
  </sheetViews>
  <sheetFormatPr defaultRowHeight="15"/>
  <cols>
    <col min="1" max="1" width="5.5703125" style="22" bestFit="1" customWidth="1"/>
    <col min="2" max="2" width="51.42578125" style="22" bestFit="1" customWidth="1"/>
    <col min="3" max="3" width="3.5703125" style="22" bestFit="1" customWidth="1"/>
    <col min="4" max="4" width="4.85546875" style="23" bestFit="1" customWidth="1"/>
    <col min="5" max="5" width="7.85546875" style="29" bestFit="1" customWidth="1"/>
    <col min="6" max="6" width="11.42578125" style="23" bestFit="1" customWidth="1"/>
    <col min="7" max="7" width="7" style="29" bestFit="1" customWidth="1"/>
    <col min="8" max="8" width="11.140625" style="23" bestFit="1" customWidth="1"/>
    <col min="9" max="9" width="10.140625" style="23" bestFit="1" customWidth="1"/>
    <col min="10" max="11" width="9.140625" style="1"/>
    <col min="12" max="12" width="8" style="1" hidden="1" customWidth="1"/>
    <col min="13" max="16384" width="9.140625" style="1"/>
  </cols>
  <sheetData>
    <row r="1" spans="1:12">
      <c r="A1" s="12" t="s">
        <v>52</v>
      </c>
      <c r="B1" s="12" t="s">
        <v>0</v>
      </c>
      <c r="C1" s="12" t="s">
        <v>53</v>
      </c>
      <c r="D1" s="13" t="s">
        <v>54</v>
      </c>
      <c r="E1" s="24" t="s">
        <v>55</v>
      </c>
      <c r="F1" s="13" t="s">
        <v>56</v>
      </c>
      <c r="G1" s="24" t="s">
        <v>57</v>
      </c>
      <c r="H1" s="13" t="s">
        <v>58</v>
      </c>
      <c r="I1" s="13" t="s">
        <v>59</v>
      </c>
      <c r="J1" s="14"/>
      <c r="K1" s="14"/>
      <c r="L1" s="1">
        <f>Parametry!B33/100*F4+Parametry!B33/100*F5+Parametry!B33/100*F6+Parametry!B34/100*F7+Parametry!B34/100*F8+Parametry!B34/100*F10+Parametry!B34/100*F11+Parametry!B34/100*F12+Parametry!B34/100*F14+Parametry!B34/100*F15+Parametry!B34/100*F16+Parametry!B34/100*F17+Parametry!B34/100*F18+Parametry!B34/100*F19+Parametry!B34/100*F20+Parametry!B34/100*F21+Parametry!B34/100*F22+Parametry!B34/100*F23+Parametry!B34/100*F24+Parametry!B34/100*F26+Parametry!B34/100*F27+Parametry!B34/100*F28+Parametry!B34/100*F29</f>
        <v>0</v>
      </c>
    </row>
    <row r="2" spans="1:12">
      <c r="A2" s="15" t="s">
        <v>15</v>
      </c>
      <c r="B2" s="15" t="s">
        <v>60</v>
      </c>
      <c r="C2" s="15" t="s">
        <v>15</v>
      </c>
      <c r="D2" s="16"/>
      <c r="E2" s="25"/>
      <c r="F2" s="16"/>
      <c r="G2" s="25"/>
      <c r="H2" s="16"/>
      <c r="I2" s="16"/>
      <c r="J2" s="14"/>
      <c r="K2" s="14"/>
    </row>
    <row r="3" spans="1:12">
      <c r="A3" s="17" t="s">
        <v>15</v>
      </c>
      <c r="B3" s="17" t="s">
        <v>61</v>
      </c>
      <c r="C3" s="17" t="s">
        <v>15</v>
      </c>
      <c r="D3" s="18"/>
      <c r="E3" s="26"/>
      <c r="F3" s="18"/>
      <c r="G3" s="26"/>
      <c r="H3" s="18"/>
      <c r="I3" s="18"/>
      <c r="J3" s="14"/>
      <c r="K3" s="14"/>
    </row>
    <row r="4" spans="1:12">
      <c r="A4" s="19" t="s">
        <v>62</v>
      </c>
      <c r="B4" s="19" t="s">
        <v>63</v>
      </c>
      <c r="C4" s="19" t="s">
        <v>64</v>
      </c>
      <c r="D4" s="20">
        <v>1</v>
      </c>
      <c r="E4" s="27"/>
      <c r="F4" s="20">
        <f>D4*E4</f>
        <v>0</v>
      </c>
      <c r="G4" s="27"/>
      <c r="H4" s="20">
        <f>D4*G4</f>
        <v>0</v>
      </c>
      <c r="I4" s="20">
        <f>F4+H4</f>
        <v>0</v>
      </c>
      <c r="J4" s="14"/>
      <c r="K4" s="14"/>
    </row>
    <row r="5" spans="1:12">
      <c r="A5" s="19" t="s">
        <v>65</v>
      </c>
      <c r="B5" s="19" t="s">
        <v>66</v>
      </c>
      <c r="C5" s="19" t="s">
        <v>64</v>
      </c>
      <c r="D5" s="20">
        <v>2</v>
      </c>
      <c r="E5" s="27"/>
      <c r="F5" s="20">
        <f>D5*E5</f>
        <v>0</v>
      </c>
      <c r="G5" s="27"/>
      <c r="H5" s="20">
        <f>D5*G5</f>
        <v>0</v>
      </c>
      <c r="I5" s="20">
        <f>F5+H5</f>
        <v>0</v>
      </c>
      <c r="J5" s="14"/>
      <c r="K5" s="14"/>
    </row>
    <row r="6" spans="1:12">
      <c r="A6" s="19" t="s">
        <v>67</v>
      </c>
      <c r="B6" s="19" t="s">
        <v>68</v>
      </c>
      <c r="C6" s="19" t="s">
        <v>69</v>
      </c>
      <c r="D6" s="20">
        <v>1</v>
      </c>
      <c r="E6" s="27"/>
      <c r="F6" s="20">
        <f>D6*E6</f>
        <v>0</v>
      </c>
      <c r="G6" s="27"/>
      <c r="H6" s="20">
        <f>D6*G6</f>
        <v>0</v>
      </c>
      <c r="I6" s="20">
        <f>F6+H6</f>
        <v>0</v>
      </c>
      <c r="J6" s="14"/>
      <c r="K6" s="14"/>
    </row>
    <row r="7" spans="1:12">
      <c r="A7" s="19" t="s">
        <v>70</v>
      </c>
      <c r="B7" s="19" t="s">
        <v>71</v>
      </c>
      <c r="C7" s="19" t="s">
        <v>64</v>
      </c>
      <c r="D7" s="20">
        <v>1</v>
      </c>
      <c r="E7" s="27"/>
      <c r="F7" s="20">
        <f>D7*E7</f>
        <v>0</v>
      </c>
      <c r="G7" s="27"/>
      <c r="H7" s="20">
        <f>D7*G7</f>
        <v>0</v>
      </c>
      <c r="I7" s="20">
        <f>F7+H7</f>
        <v>0</v>
      </c>
      <c r="J7" s="14"/>
      <c r="K7" s="14"/>
    </row>
    <row r="8" spans="1:12">
      <c r="A8" s="19" t="s">
        <v>72</v>
      </c>
      <c r="B8" s="19" t="s">
        <v>73</v>
      </c>
      <c r="C8" s="19" t="s">
        <v>64</v>
      </c>
      <c r="D8" s="20">
        <v>3</v>
      </c>
      <c r="E8" s="27"/>
      <c r="F8" s="20">
        <f>D8*E8</f>
        <v>0</v>
      </c>
      <c r="G8" s="27"/>
      <c r="H8" s="20">
        <f>D8*G8</f>
        <v>0</v>
      </c>
      <c r="I8" s="20">
        <f>F8+H8</f>
        <v>0</v>
      </c>
      <c r="J8" s="14"/>
      <c r="K8" s="14"/>
    </row>
    <row r="9" spans="1:12">
      <c r="A9" s="17" t="s">
        <v>15</v>
      </c>
      <c r="B9" s="17" t="s">
        <v>74</v>
      </c>
      <c r="C9" s="17" t="s">
        <v>15</v>
      </c>
      <c r="D9" s="18"/>
      <c r="E9" s="26"/>
      <c r="F9" s="18"/>
      <c r="G9" s="26"/>
      <c r="H9" s="18"/>
      <c r="I9" s="18"/>
      <c r="J9" s="14"/>
      <c r="K9" s="14"/>
    </row>
    <row r="10" spans="1:12">
      <c r="A10" s="19" t="s">
        <v>75</v>
      </c>
      <c r="B10" s="19" t="s">
        <v>76</v>
      </c>
      <c r="C10" s="19" t="s">
        <v>69</v>
      </c>
      <c r="D10" s="20">
        <v>15</v>
      </c>
      <c r="E10" s="27"/>
      <c r="F10" s="20">
        <f>D10*E10</f>
        <v>0</v>
      </c>
      <c r="G10" s="27"/>
      <c r="H10" s="20">
        <f>D10*G10</f>
        <v>0</v>
      </c>
      <c r="I10" s="20">
        <f>F10+H10</f>
        <v>0</v>
      </c>
      <c r="J10" s="14"/>
      <c r="K10" s="14"/>
    </row>
    <row r="11" spans="1:12">
      <c r="A11" s="19" t="s">
        <v>77</v>
      </c>
      <c r="B11" s="19" t="s">
        <v>78</v>
      </c>
      <c r="C11" s="19" t="s">
        <v>69</v>
      </c>
      <c r="D11" s="20">
        <v>20</v>
      </c>
      <c r="E11" s="27"/>
      <c r="F11" s="20">
        <f>D11*E11</f>
        <v>0</v>
      </c>
      <c r="G11" s="27"/>
      <c r="H11" s="20">
        <f>D11*G11</f>
        <v>0</v>
      </c>
      <c r="I11" s="20">
        <f>F11+H11</f>
        <v>0</v>
      </c>
      <c r="J11" s="14"/>
      <c r="K11" s="14"/>
    </row>
    <row r="12" spans="1:12">
      <c r="A12" s="19" t="s">
        <v>79</v>
      </c>
      <c r="B12" s="19" t="s">
        <v>80</v>
      </c>
      <c r="C12" s="19" t="s">
        <v>69</v>
      </c>
      <c r="D12" s="20">
        <v>14</v>
      </c>
      <c r="E12" s="27"/>
      <c r="F12" s="20">
        <f>D12*E12</f>
        <v>0</v>
      </c>
      <c r="G12" s="27"/>
      <c r="H12" s="20">
        <f>D12*G12</f>
        <v>0</v>
      </c>
      <c r="I12" s="20">
        <f>F12+H12</f>
        <v>0</v>
      </c>
      <c r="J12" s="14"/>
      <c r="K12" s="14"/>
    </row>
    <row r="13" spans="1:12">
      <c r="A13" s="17" t="s">
        <v>15</v>
      </c>
      <c r="B13" s="17" t="s">
        <v>81</v>
      </c>
      <c r="C13" s="17" t="s">
        <v>15</v>
      </c>
      <c r="D13" s="18"/>
      <c r="E13" s="26"/>
      <c r="F13" s="18"/>
      <c r="G13" s="26"/>
      <c r="H13" s="18"/>
      <c r="I13" s="18"/>
      <c r="J13" s="14"/>
      <c r="K13" s="14"/>
    </row>
    <row r="14" spans="1:12">
      <c r="A14" s="19" t="s">
        <v>82</v>
      </c>
      <c r="B14" s="19" t="s">
        <v>83</v>
      </c>
      <c r="C14" s="19" t="s">
        <v>64</v>
      </c>
      <c r="D14" s="20">
        <v>6</v>
      </c>
      <c r="E14" s="27"/>
      <c r="F14" s="20">
        <f t="shared" ref="F14:F24" si="0">D14*E14</f>
        <v>0</v>
      </c>
      <c r="G14" s="27"/>
      <c r="H14" s="20">
        <f t="shared" ref="H14:H24" si="1">D14*G14</f>
        <v>0</v>
      </c>
      <c r="I14" s="20">
        <f t="shared" ref="I14:I24" si="2">F14+H14</f>
        <v>0</v>
      </c>
      <c r="J14" s="14"/>
      <c r="K14" s="14"/>
    </row>
    <row r="15" spans="1:12">
      <c r="A15" s="19" t="s">
        <v>84</v>
      </c>
      <c r="B15" s="19" t="s">
        <v>85</v>
      </c>
      <c r="C15" s="19" t="s">
        <v>64</v>
      </c>
      <c r="D15" s="20">
        <v>45</v>
      </c>
      <c r="E15" s="27"/>
      <c r="F15" s="20">
        <f t="shared" si="0"/>
        <v>0</v>
      </c>
      <c r="G15" s="27"/>
      <c r="H15" s="20">
        <f t="shared" si="1"/>
        <v>0</v>
      </c>
      <c r="I15" s="20">
        <f t="shared" si="2"/>
        <v>0</v>
      </c>
      <c r="J15" s="14"/>
      <c r="K15" s="14"/>
    </row>
    <row r="16" spans="1:12">
      <c r="A16" s="19" t="s">
        <v>86</v>
      </c>
      <c r="B16" s="19" t="s">
        <v>87</v>
      </c>
      <c r="C16" s="19" t="s">
        <v>64</v>
      </c>
      <c r="D16" s="20">
        <v>34</v>
      </c>
      <c r="E16" s="27"/>
      <c r="F16" s="20">
        <f t="shared" si="0"/>
        <v>0</v>
      </c>
      <c r="G16" s="27"/>
      <c r="H16" s="20">
        <f t="shared" si="1"/>
        <v>0</v>
      </c>
      <c r="I16" s="20">
        <f t="shared" si="2"/>
        <v>0</v>
      </c>
      <c r="J16" s="14"/>
      <c r="K16" s="14"/>
    </row>
    <row r="17" spans="1:11">
      <c r="A17" s="19" t="s">
        <v>88</v>
      </c>
      <c r="B17" s="19" t="s">
        <v>89</v>
      </c>
      <c r="C17" s="19" t="s">
        <v>64</v>
      </c>
      <c r="D17" s="20">
        <v>3</v>
      </c>
      <c r="E17" s="27"/>
      <c r="F17" s="20">
        <f t="shared" si="0"/>
        <v>0</v>
      </c>
      <c r="G17" s="27"/>
      <c r="H17" s="20">
        <f t="shared" si="1"/>
        <v>0</v>
      </c>
      <c r="I17" s="20">
        <f t="shared" si="2"/>
        <v>0</v>
      </c>
      <c r="J17" s="14"/>
      <c r="K17" s="14"/>
    </row>
    <row r="18" spans="1:11">
      <c r="A18" s="19" t="s">
        <v>90</v>
      </c>
      <c r="B18" s="19" t="s">
        <v>91</v>
      </c>
      <c r="C18" s="19" t="s">
        <v>64</v>
      </c>
      <c r="D18" s="20">
        <v>1</v>
      </c>
      <c r="E18" s="27"/>
      <c r="F18" s="20">
        <f t="shared" si="0"/>
        <v>0</v>
      </c>
      <c r="G18" s="27"/>
      <c r="H18" s="20">
        <f t="shared" si="1"/>
        <v>0</v>
      </c>
      <c r="I18" s="20">
        <f t="shared" si="2"/>
        <v>0</v>
      </c>
      <c r="J18" s="14"/>
      <c r="K18" s="14"/>
    </row>
    <row r="19" spans="1:11">
      <c r="A19" s="19" t="s">
        <v>92</v>
      </c>
      <c r="B19" s="19" t="s">
        <v>93</v>
      </c>
      <c r="C19" s="19" t="s">
        <v>64</v>
      </c>
      <c r="D19" s="20">
        <v>3</v>
      </c>
      <c r="E19" s="27"/>
      <c r="F19" s="20">
        <f t="shared" si="0"/>
        <v>0</v>
      </c>
      <c r="G19" s="27"/>
      <c r="H19" s="20">
        <f t="shared" si="1"/>
        <v>0</v>
      </c>
      <c r="I19" s="20">
        <f t="shared" si="2"/>
        <v>0</v>
      </c>
      <c r="J19" s="14"/>
      <c r="K19" s="14"/>
    </row>
    <row r="20" spans="1:11">
      <c r="A20" s="19" t="s">
        <v>49</v>
      </c>
      <c r="B20" s="19" t="s">
        <v>94</v>
      </c>
      <c r="C20" s="19" t="s">
        <v>64</v>
      </c>
      <c r="D20" s="20">
        <v>3</v>
      </c>
      <c r="E20" s="27"/>
      <c r="F20" s="20">
        <f t="shared" si="0"/>
        <v>0</v>
      </c>
      <c r="G20" s="27"/>
      <c r="H20" s="20">
        <f t="shared" si="1"/>
        <v>0</v>
      </c>
      <c r="I20" s="20">
        <f t="shared" si="2"/>
        <v>0</v>
      </c>
      <c r="J20" s="14"/>
      <c r="K20" s="14"/>
    </row>
    <row r="21" spans="1:11">
      <c r="A21" s="19" t="s">
        <v>95</v>
      </c>
      <c r="B21" s="19" t="s">
        <v>96</v>
      </c>
      <c r="C21" s="19" t="s">
        <v>64</v>
      </c>
      <c r="D21" s="20">
        <v>2</v>
      </c>
      <c r="E21" s="27"/>
      <c r="F21" s="20">
        <f t="shared" si="0"/>
        <v>0</v>
      </c>
      <c r="G21" s="27"/>
      <c r="H21" s="20">
        <f t="shared" si="1"/>
        <v>0</v>
      </c>
      <c r="I21" s="20">
        <f t="shared" si="2"/>
        <v>0</v>
      </c>
      <c r="J21" s="14"/>
      <c r="K21" s="14"/>
    </row>
    <row r="22" spans="1:11">
      <c r="A22" s="19" t="s">
        <v>97</v>
      </c>
      <c r="B22" s="19" t="s">
        <v>98</v>
      </c>
      <c r="C22" s="19" t="s">
        <v>64</v>
      </c>
      <c r="D22" s="20">
        <v>2</v>
      </c>
      <c r="E22" s="27"/>
      <c r="F22" s="20">
        <f t="shared" si="0"/>
        <v>0</v>
      </c>
      <c r="G22" s="27"/>
      <c r="H22" s="20">
        <f t="shared" si="1"/>
        <v>0</v>
      </c>
      <c r="I22" s="20">
        <f t="shared" si="2"/>
        <v>0</v>
      </c>
      <c r="J22" s="14"/>
      <c r="K22" s="14"/>
    </row>
    <row r="23" spans="1:11">
      <c r="A23" s="19" t="s">
        <v>99</v>
      </c>
      <c r="B23" s="19" t="s">
        <v>100</v>
      </c>
      <c r="C23" s="19" t="s">
        <v>64</v>
      </c>
      <c r="D23" s="20">
        <v>4</v>
      </c>
      <c r="E23" s="27"/>
      <c r="F23" s="20">
        <f t="shared" si="0"/>
        <v>0</v>
      </c>
      <c r="G23" s="27"/>
      <c r="H23" s="20">
        <f t="shared" si="1"/>
        <v>0</v>
      </c>
      <c r="I23" s="20">
        <f t="shared" si="2"/>
        <v>0</v>
      </c>
      <c r="J23" s="14"/>
      <c r="K23" s="14"/>
    </row>
    <row r="24" spans="1:11">
      <c r="A24" s="19" t="s">
        <v>101</v>
      </c>
      <c r="B24" s="19" t="s">
        <v>102</v>
      </c>
      <c r="C24" s="19" t="s">
        <v>64</v>
      </c>
      <c r="D24" s="20">
        <v>1</v>
      </c>
      <c r="E24" s="27"/>
      <c r="F24" s="20">
        <f t="shared" si="0"/>
        <v>0</v>
      </c>
      <c r="G24" s="27"/>
      <c r="H24" s="20">
        <f t="shared" si="1"/>
        <v>0</v>
      </c>
      <c r="I24" s="20">
        <f t="shared" si="2"/>
        <v>0</v>
      </c>
      <c r="J24" s="14"/>
      <c r="K24" s="14"/>
    </row>
    <row r="25" spans="1:11">
      <c r="A25" s="17" t="s">
        <v>15</v>
      </c>
      <c r="B25" s="17" t="s">
        <v>103</v>
      </c>
      <c r="C25" s="17" t="s">
        <v>15</v>
      </c>
      <c r="D25" s="18"/>
      <c r="E25" s="26"/>
      <c r="F25" s="18"/>
      <c r="G25" s="26"/>
      <c r="H25" s="18"/>
      <c r="I25" s="18"/>
      <c r="J25" s="14"/>
      <c r="K25" s="14"/>
    </row>
    <row r="26" spans="1:11">
      <c r="A26" s="19" t="s">
        <v>104</v>
      </c>
      <c r="B26" s="19" t="s">
        <v>105</v>
      </c>
      <c r="C26" s="19" t="s">
        <v>106</v>
      </c>
      <c r="D26" s="20">
        <v>1</v>
      </c>
      <c r="E26" s="27"/>
      <c r="F26" s="20">
        <f>D26*E26</f>
        <v>0</v>
      </c>
      <c r="G26" s="27"/>
      <c r="H26" s="20">
        <f>D26*G26</f>
        <v>0</v>
      </c>
      <c r="I26" s="20">
        <f>F26+H26</f>
        <v>0</v>
      </c>
      <c r="J26" s="14"/>
      <c r="K26" s="14"/>
    </row>
    <row r="27" spans="1:11">
      <c r="A27" s="19" t="s">
        <v>47</v>
      </c>
      <c r="B27" s="19" t="s">
        <v>107</v>
      </c>
      <c r="C27" s="19" t="s">
        <v>106</v>
      </c>
      <c r="D27" s="20">
        <v>1</v>
      </c>
      <c r="E27" s="27"/>
      <c r="F27" s="20">
        <f>D27*E27</f>
        <v>0</v>
      </c>
      <c r="G27" s="27"/>
      <c r="H27" s="20">
        <f>D27*G27</f>
        <v>0</v>
      </c>
      <c r="I27" s="20">
        <f>F27+H27</f>
        <v>0</v>
      </c>
      <c r="J27" s="14"/>
      <c r="K27" s="14"/>
    </row>
    <row r="28" spans="1:11">
      <c r="A28" s="19" t="s">
        <v>108</v>
      </c>
      <c r="B28" s="19" t="s">
        <v>109</v>
      </c>
      <c r="C28" s="19" t="s">
        <v>110</v>
      </c>
      <c r="D28" s="20">
        <v>0.5</v>
      </c>
      <c r="E28" s="27"/>
      <c r="F28" s="20">
        <f>D28*E28</f>
        <v>0</v>
      </c>
      <c r="G28" s="27"/>
      <c r="H28" s="20">
        <f>D28*G28</f>
        <v>0</v>
      </c>
      <c r="I28" s="20">
        <f>F28+H28</f>
        <v>0</v>
      </c>
      <c r="J28" s="14"/>
      <c r="K28" s="14"/>
    </row>
    <row r="29" spans="1:11">
      <c r="A29" s="19" t="s">
        <v>111</v>
      </c>
      <c r="B29" s="19" t="s">
        <v>112</v>
      </c>
      <c r="C29" s="19" t="s">
        <v>69</v>
      </c>
      <c r="D29" s="20">
        <v>9</v>
      </c>
      <c r="E29" s="27"/>
      <c r="F29" s="20">
        <f>D29*E29</f>
        <v>0</v>
      </c>
      <c r="G29" s="27"/>
      <c r="H29" s="20">
        <f>D29*G29</f>
        <v>0</v>
      </c>
      <c r="I29" s="20">
        <f>F29+H29</f>
        <v>0</v>
      </c>
      <c r="J29" s="14"/>
      <c r="K29" s="14"/>
    </row>
    <row r="30" spans="1:11">
      <c r="A30" s="19" t="s">
        <v>113</v>
      </c>
      <c r="B30" s="19" t="s">
        <v>114</v>
      </c>
      <c r="C30" s="19" t="s">
        <v>106</v>
      </c>
      <c r="D30" s="20">
        <v>6</v>
      </c>
      <c r="E30" s="27"/>
      <c r="F30" s="20">
        <f>D30*E30</f>
        <v>0</v>
      </c>
      <c r="G30" s="27"/>
      <c r="H30" s="20">
        <f>D30*G30</f>
        <v>0</v>
      </c>
      <c r="I30" s="20">
        <f>F30+H30</f>
        <v>0</v>
      </c>
      <c r="J30" s="14"/>
      <c r="K30" s="14"/>
    </row>
    <row r="31" spans="1:11">
      <c r="A31" s="17" t="s">
        <v>15</v>
      </c>
      <c r="B31" s="17" t="s">
        <v>115</v>
      </c>
      <c r="C31" s="17" t="s">
        <v>15</v>
      </c>
      <c r="D31" s="18"/>
      <c r="E31" s="26"/>
      <c r="F31" s="18"/>
      <c r="G31" s="26"/>
      <c r="H31" s="18"/>
      <c r="I31" s="18"/>
      <c r="J31" s="14"/>
      <c r="K31" s="14"/>
    </row>
    <row r="32" spans="1:11">
      <c r="A32" s="19" t="s">
        <v>116</v>
      </c>
      <c r="B32" s="19" t="s">
        <v>117</v>
      </c>
      <c r="C32" s="19" t="s">
        <v>106</v>
      </c>
      <c r="D32" s="20">
        <v>5</v>
      </c>
      <c r="E32" s="27"/>
      <c r="F32" s="20">
        <f t="shared" ref="F32:F37" si="3">D32*E32</f>
        <v>0</v>
      </c>
      <c r="G32" s="27"/>
      <c r="H32" s="20">
        <f t="shared" ref="H32:H37" si="4">D32*G32</f>
        <v>0</v>
      </c>
      <c r="I32" s="20">
        <f t="shared" ref="I32:I37" si="5">F32+H32</f>
        <v>0</v>
      </c>
      <c r="J32" s="14"/>
      <c r="K32" s="14"/>
    </row>
    <row r="33" spans="1:11">
      <c r="A33" s="19" t="s">
        <v>118</v>
      </c>
      <c r="B33" s="19" t="s">
        <v>119</v>
      </c>
      <c r="C33" s="19" t="s">
        <v>69</v>
      </c>
      <c r="D33" s="20">
        <v>2</v>
      </c>
      <c r="E33" s="27"/>
      <c r="F33" s="20">
        <f t="shared" si="3"/>
        <v>0</v>
      </c>
      <c r="G33" s="27"/>
      <c r="H33" s="20">
        <f t="shared" si="4"/>
        <v>0</v>
      </c>
      <c r="I33" s="20">
        <f t="shared" si="5"/>
        <v>0</v>
      </c>
      <c r="J33" s="14"/>
      <c r="K33" s="14"/>
    </row>
    <row r="34" spans="1:11">
      <c r="A34" s="19" t="s">
        <v>120</v>
      </c>
      <c r="B34" s="19" t="s">
        <v>121</v>
      </c>
      <c r="C34" s="19" t="s">
        <v>64</v>
      </c>
      <c r="D34" s="20">
        <v>6</v>
      </c>
      <c r="E34" s="27"/>
      <c r="F34" s="20">
        <f t="shared" si="3"/>
        <v>0</v>
      </c>
      <c r="G34" s="27"/>
      <c r="H34" s="20">
        <f t="shared" si="4"/>
        <v>0</v>
      </c>
      <c r="I34" s="20">
        <f t="shared" si="5"/>
        <v>0</v>
      </c>
      <c r="J34" s="14"/>
      <c r="K34" s="14"/>
    </row>
    <row r="35" spans="1:11">
      <c r="A35" s="19" t="s">
        <v>122</v>
      </c>
      <c r="B35" s="19" t="s">
        <v>123</v>
      </c>
      <c r="C35" s="19" t="s">
        <v>64</v>
      </c>
      <c r="D35" s="20">
        <v>2</v>
      </c>
      <c r="E35" s="27"/>
      <c r="F35" s="20">
        <f t="shared" si="3"/>
        <v>0</v>
      </c>
      <c r="G35" s="27"/>
      <c r="H35" s="20">
        <f t="shared" si="4"/>
        <v>0</v>
      </c>
      <c r="I35" s="20">
        <f t="shared" si="5"/>
        <v>0</v>
      </c>
      <c r="J35" s="14"/>
      <c r="K35" s="14"/>
    </row>
    <row r="36" spans="1:11">
      <c r="A36" s="19" t="s">
        <v>124</v>
      </c>
      <c r="B36" s="19" t="s">
        <v>125</v>
      </c>
      <c r="C36" s="19" t="s">
        <v>64</v>
      </c>
      <c r="D36" s="20">
        <v>14</v>
      </c>
      <c r="E36" s="27"/>
      <c r="F36" s="20">
        <f t="shared" si="3"/>
        <v>0</v>
      </c>
      <c r="G36" s="27"/>
      <c r="H36" s="20">
        <f t="shared" si="4"/>
        <v>0</v>
      </c>
      <c r="I36" s="20">
        <f t="shared" si="5"/>
        <v>0</v>
      </c>
      <c r="J36" s="14"/>
      <c r="K36" s="14"/>
    </row>
    <row r="37" spans="1:11">
      <c r="A37" s="19" t="s">
        <v>126</v>
      </c>
      <c r="B37" s="19" t="s">
        <v>127</v>
      </c>
      <c r="C37" s="19" t="s">
        <v>128</v>
      </c>
      <c r="D37" s="20">
        <v>10</v>
      </c>
      <c r="E37" s="27"/>
      <c r="F37" s="20">
        <f t="shared" si="3"/>
        <v>0</v>
      </c>
      <c r="G37" s="27"/>
      <c r="H37" s="20">
        <f t="shared" si="4"/>
        <v>0</v>
      </c>
      <c r="I37" s="20">
        <f t="shared" si="5"/>
        <v>0</v>
      </c>
      <c r="J37" s="14"/>
      <c r="K37" s="14"/>
    </row>
    <row r="38" spans="1:11">
      <c r="A38" s="17" t="s">
        <v>15</v>
      </c>
      <c r="B38" s="17" t="s">
        <v>129</v>
      </c>
      <c r="C38" s="17" t="s">
        <v>15</v>
      </c>
      <c r="D38" s="18"/>
      <c r="E38" s="26"/>
      <c r="F38" s="18"/>
      <c r="G38" s="26"/>
      <c r="H38" s="18"/>
      <c r="I38" s="18"/>
      <c r="J38" s="14"/>
      <c r="K38" s="14"/>
    </row>
    <row r="39" spans="1:11">
      <c r="A39" s="19" t="s">
        <v>130</v>
      </c>
      <c r="B39" s="19" t="s">
        <v>131</v>
      </c>
      <c r="C39" s="19" t="s">
        <v>128</v>
      </c>
      <c r="D39" s="20">
        <v>2</v>
      </c>
      <c r="E39" s="27"/>
      <c r="F39" s="20">
        <f>D39*E39</f>
        <v>0</v>
      </c>
      <c r="G39" s="27"/>
      <c r="H39" s="20">
        <f>D39*G39</f>
        <v>0</v>
      </c>
      <c r="I39" s="20">
        <f>F39+H39</f>
        <v>0</v>
      </c>
      <c r="J39" s="14"/>
      <c r="K39" s="14"/>
    </row>
    <row r="40" spans="1:11">
      <c r="A40" s="19" t="s">
        <v>132</v>
      </c>
      <c r="B40" s="19" t="s">
        <v>133</v>
      </c>
      <c r="C40" s="19" t="s">
        <v>128</v>
      </c>
      <c r="D40" s="20">
        <v>8</v>
      </c>
      <c r="E40" s="27"/>
      <c r="F40" s="20">
        <f>D40*E40</f>
        <v>0</v>
      </c>
      <c r="G40" s="27"/>
      <c r="H40" s="20">
        <f>D40*G40</f>
        <v>0</v>
      </c>
      <c r="I40" s="20">
        <f>F40+H40</f>
        <v>0</v>
      </c>
      <c r="J40" s="14"/>
      <c r="K40" s="14"/>
    </row>
    <row r="41" spans="1:11">
      <c r="A41" s="17" t="s">
        <v>15</v>
      </c>
      <c r="B41" s="17" t="s">
        <v>134</v>
      </c>
      <c r="C41" s="17" t="s">
        <v>15</v>
      </c>
      <c r="D41" s="18"/>
      <c r="E41" s="26"/>
      <c r="F41" s="18"/>
      <c r="G41" s="26"/>
      <c r="H41" s="18"/>
      <c r="I41" s="18"/>
      <c r="J41" s="14"/>
      <c r="K41" s="14"/>
    </row>
    <row r="42" spans="1:11">
      <c r="A42" s="19" t="s">
        <v>135</v>
      </c>
      <c r="B42" s="19" t="s">
        <v>136</v>
      </c>
      <c r="C42" s="19" t="s">
        <v>128</v>
      </c>
      <c r="D42" s="20">
        <v>4</v>
      </c>
      <c r="E42" s="27"/>
      <c r="F42" s="20">
        <f>D42*E42</f>
        <v>0</v>
      </c>
      <c r="G42" s="27"/>
      <c r="H42" s="20">
        <f>D42*G42</f>
        <v>0</v>
      </c>
      <c r="I42" s="20">
        <f>F42+H42</f>
        <v>0</v>
      </c>
      <c r="J42" s="14"/>
      <c r="K42" s="14"/>
    </row>
    <row r="43" spans="1:11">
      <c r="A43" s="19" t="s">
        <v>15</v>
      </c>
      <c r="B43" s="19" t="s">
        <v>15</v>
      </c>
      <c r="C43" s="19" t="s">
        <v>15</v>
      </c>
      <c r="D43" s="20"/>
      <c r="E43" s="27"/>
      <c r="F43" s="20"/>
      <c r="G43" s="27"/>
      <c r="H43" s="20"/>
      <c r="I43" s="20">
        <f>F43+H43</f>
        <v>0</v>
      </c>
      <c r="J43" s="14"/>
      <c r="K43" s="14"/>
    </row>
    <row r="44" spans="1:11">
      <c r="A44" s="19" t="s">
        <v>137</v>
      </c>
      <c r="B44" s="19" t="s">
        <v>138</v>
      </c>
      <c r="C44" s="19" t="s">
        <v>15</v>
      </c>
      <c r="D44" s="21"/>
      <c r="E44" s="28"/>
      <c r="F44" s="20">
        <f>L1+Parametry!B34/100*F30+Parametry!B34/100*F32+Parametry!B34/100*F33+Parametry!B34/100*F34+Parametry!B34/100*F35+Parametry!B34/100*F36+Parametry!B34/100*F37+Parametry!B34/100*F39+Parametry!B34/100*F40+Parametry!B34/100*F42</f>
        <v>0</v>
      </c>
      <c r="G44" s="28"/>
      <c r="H44" s="21"/>
      <c r="I44" s="20">
        <f>F44+H44</f>
        <v>0</v>
      </c>
      <c r="J44" s="14"/>
      <c r="K44" s="14"/>
    </row>
    <row r="45" spans="1:11">
      <c r="A45" s="15" t="s">
        <v>15</v>
      </c>
      <c r="B45" s="15" t="s">
        <v>139</v>
      </c>
      <c r="C45" s="15" t="s">
        <v>15</v>
      </c>
      <c r="D45" s="16"/>
      <c r="E45" s="25"/>
      <c r="F45" s="16">
        <f>SUM(F3:F44)</f>
        <v>0</v>
      </c>
      <c r="G45" s="25"/>
      <c r="H45" s="16">
        <f>SUM(H3:H44)</f>
        <v>0</v>
      </c>
      <c r="I45" s="16">
        <f>SUM(I3:I44)</f>
        <v>0</v>
      </c>
      <c r="J45" s="14"/>
      <c r="K45" s="14"/>
    </row>
  </sheetData>
  <sheetProtection algorithmName="SHA-512" hashValue="qXwA5oi0da5Xm+yEGAw4NtYwonI4gQLRyJic3fWGrOa67CC0Q+TZOhxHAiYcwjA9b334H72W/gvYAK6i//pEtg==" saltValue="8wwsD7R1kKMrl9Adqm844A==" spinCount="100000" sheet="1" objects="1" scenarios="1" formatColumns="0" formatRows="0"/>
  <pageMargins left="0.54" right="0.28999999999999998" top="0.78740157499999996" bottom="0.78740157499999996" header="0.3" footer="0.3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workbookViewId="0">
      <selection activeCell="A35" sqref="A35"/>
    </sheetView>
  </sheetViews>
  <sheetFormatPr defaultRowHeight="15"/>
  <cols>
    <col min="1" max="1" width="26" style="11" bestFit="1" customWidth="1"/>
    <col min="2" max="2" width="55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5" t="s">
        <v>3</v>
      </c>
      <c r="C2" s="3"/>
    </row>
    <row r="3" spans="1:3" ht="24.75">
      <c r="A3" s="2" t="s">
        <v>4</v>
      </c>
      <c r="B3" s="6" t="s">
        <v>5</v>
      </c>
      <c r="C3" s="3"/>
    </row>
    <row r="4" spans="1:3" ht="24.75">
      <c r="A4" s="2" t="s">
        <v>6</v>
      </c>
      <c r="B4" s="6" t="s">
        <v>7</v>
      </c>
      <c r="C4" s="3"/>
    </row>
    <row r="5" spans="1:3">
      <c r="A5" s="2" t="s">
        <v>8</v>
      </c>
      <c r="B5" s="7" t="s">
        <v>9</v>
      </c>
      <c r="C5" s="3"/>
    </row>
    <row r="6" spans="1:3">
      <c r="A6" s="2" t="s">
        <v>10</v>
      </c>
      <c r="B6" s="7" t="s">
        <v>11</v>
      </c>
      <c r="C6" s="3"/>
    </row>
    <row r="7" spans="1:3">
      <c r="A7" s="2" t="s">
        <v>12</v>
      </c>
      <c r="B7" s="7" t="s">
        <v>13</v>
      </c>
      <c r="C7" s="3"/>
    </row>
    <row r="8" spans="1:3">
      <c r="A8" s="2" t="s">
        <v>14</v>
      </c>
      <c r="B8" s="7" t="s">
        <v>15</v>
      </c>
      <c r="C8" s="3"/>
    </row>
    <row r="9" spans="1:3">
      <c r="A9" s="2" t="s">
        <v>16</v>
      </c>
      <c r="B9" s="7" t="s">
        <v>17</v>
      </c>
      <c r="C9" s="3"/>
    </row>
    <row r="10" spans="1:3">
      <c r="A10" s="2" t="s">
        <v>18</v>
      </c>
      <c r="B10" s="7" t="s">
        <v>19</v>
      </c>
      <c r="C10" s="3"/>
    </row>
    <row r="11" spans="1:3">
      <c r="A11" s="2" t="s">
        <v>20</v>
      </c>
      <c r="B11" s="7" t="s">
        <v>15</v>
      </c>
      <c r="C11" s="3"/>
    </row>
    <row r="12" spans="1:3">
      <c r="A12" s="2" t="s">
        <v>21</v>
      </c>
      <c r="B12" s="7" t="s">
        <v>15</v>
      </c>
      <c r="C12" s="3"/>
    </row>
    <row r="13" spans="1:3">
      <c r="A13" s="2" t="s">
        <v>22</v>
      </c>
      <c r="B13" s="7" t="s">
        <v>15</v>
      </c>
      <c r="C13" s="3"/>
    </row>
    <row r="14" spans="1:3">
      <c r="A14" s="2" t="s">
        <v>23</v>
      </c>
      <c r="B14" s="7" t="s">
        <v>24</v>
      </c>
      <c r="C14" s="3"/>
    </row>
    <row r="15" spans="1:3">
      <c r="A15" s="2" t="s">
        <v>15</v>
      </c>
      <c r="B15" s="8" t="s">
        <v>15</v>
      </c>
      <c r="C15" s="3"/>
    </row>
    <row r="16" spans="1:3">
      <c r="A16" s="2" t="s">
        <v>25</v>
      </c>
      <c r="B16" s="9" t="s">
        <v>26</v>
      </c>
      <c r="C16" s="3"/>
    </row>
    <row r="17" spans="1:3">
      <c r="A17" s="2" t="s">
        <v>27</v>
      </c>
      <c r="B17" s="9" t="s">
        <v>28</v>
      </c>
      <c r="C17" s="3"/>
    </row>
    <row r="18" spans="1:3">
      <c r="A18" s="2" t="s">
        <v>29</v>
      </c>
      <c r="B18" s="9" t="s">
        <v>30</v>
      </c>
      <c r="C18" s="3"/>
    </row>
    <row r="19" spans="1:3">
      <c r="A19" s="2" t="s">
        <v>31</v>
      </c>
      <c r="B19" s="9" t="s">
        <v>32</v>
      </c>
      <c r="C19" s="3"/>
    </row>
    <row r="20" spans="1:3">
      <c r="A20" s="2" t="s">
        <v>33</v>
      </c>
      <c r="B20" s="9" t="s">
        <v>34</v>
      </c>
      <c r="C20" s="3"/>
    </row>
    <row r="21" spans="1:3">
      <c r="A21" s="2" t="s">
        <v>35</v>
      </c>
      <c r="B21" s="9" t="s">
        <v>32</v>
      </c>
      <c r="C21" s="3"/>
    </row>
    <row r="22" spans="1:3">
      <c r="A22" s="2" t="s">
        <v>36</v>
      </c>
      <c r="B22" s="9" t="s">
        <v>32</v>
      </c>
      <c r="C22" s="3"/>
    </row>
    <row r="23" spans="1:3">
      <c r="A23" s="2" t="s">
        <v>37</v>
      </c>
      <c r="B23" s="9" t="s">
        <v>32</v>
      </c>
      <c r="C23" s="3"/>
    </row>
    <row r="24" spans="1:3">
      <c r="A24" s="2" t="s">
        <v>38</v>
      </c>
      <c r="B24" s="9" t="s">
        <v>32</v>
      </c>
      <c r="C24" s="3"/>
    </row>
    <row r="25" spans="1:3">
      <c r="A25" s="2" t="s">
        <v>39</v>
      </c>
      <c r="B25" s="9" t="s">
        <v>32</v>
      </c>
      <c r="C25" s="3"/>
    </row>
    <row r="26" spans="1:3">
      <c r="A26" s="2" t="s">
        <v>40</v>
      </c>
      <c r="B26" s="9" t="s">
        <v>41</v>
      </c>
      <c r="C26" s="3"/>
    </row>
    <row r="27" spans="1:3">
      <c r="A27" s="2" t="s">
        <v>42</v>
      </c>
      <c r="B27" s="9" t="s">
        <v>32</v>
      </c>
      <c r="C27" s="3"/>
    </row>
    <row r="28" spans="1:3">
      <c r="A28" s="2" t="s">
        <v>43</v>
      </c>
      <c r="B28" s="9" t="s">
        <v>32</v>
      </c>
      <c r="C28" s="3"/>
    </row>
    <row r="29" spans="1:3">
      <c r="A29" s="2" t="s">
        <v>44</v>
      </c>
      <c r="B29" s="9" t="s">
        <v>32</v>
      </c>
      <c r="C29" s="3"/>
    </row>
    <row r="30" spans="1:3">
      <c r="A30" s="2" t="s">
        <v>45</v>
      </c>
      <c r="B30" s="9" t="s">
        <v>32</v>
      </c>
      <c r="C30" s="3"/>
    </row>
    <row r="31" spans="1:3" ht="23.25">
      <c r="A31" s="10" t="s">
        <v>46</v>
      </c>
      <c r="B31" s="9" t="s">
        <v>47</v>
      </c>
      <c r="C31" s="3"/>
    </row>
    <row r="32" spans="1:3">
      <c r="A32" s="2" t="s">
        <v>48</v>
      </c>
      <c r="B32" s="9" t="s">
        <v>49</v>
      </c>
      <c r="C32" s="3"/>
    </row>
    <row r="33" spans="1:2">
      <c r="A33" s="11" t="s">
        <v>50</v>
      </c>
      <c r="B33" s="11">
        <v>3</v>
      </c>
    </row>
    <row r="34" spans="1:2">
      <c r="A34" s="11" t="s">
        <v>51</v>
      </c>
      <c r="B34" s="11">
        <v>5</v>
      </c>
    </row>
  </sheetData>
  <sheetProtection algorithmName="SHA-512" hashValue="/TSogN6fZfHnd21ubL+6aUfh+sXQ1JmDxybkGkd06/0P/qPCZ8p695wYLFjgcYhWRLVQZYpHl7ta2R6mN1jWNQ==" saltValue="Px9HpMGxzmQs84YtIsKabw==" spinCount="100000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Parametry</vt:lpstr>
      <vt:lpstr>Rekapitulace!Oblast_tisku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2020-06-24T12:32:24Z</cp:lastPrinted>
  <dcterms:created xsi:type="dcterms:W3CDTF">2020-06-23T15:18:14Z</dcterms:created>
  <dcterms:modified xsi:type="dcterms:W3CDTF">2020-06-24T12:35:00Z</dcterms:modified>
</cp:coreProperties>
</file>